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d.docs.live.net/f7b4e011f6e7ad50/TREVISANO/1 - COMERCIAL/1.5 - Documentos/ABEF/"/>
    </mc:Choice>
  </mc:AlternateContent>
  <xr:revisionPtr revIDLastSave="348" documentId="11_19D5B4ECFC071CFACA9F7A8065DC17B41FD42034" xr6:coauthVersionLast="47" xr6:coauthVersionMax="47" xr10:uidLastSave="{78935F81-CD74-463C-895B-83CC2AE3D4C9}"/>
  <bookViews>
    <workbookView xWindow="-120" yWindow="-120" windowWidth="20730" windowHeight="11160" xr2:uid="{00000000-000D-0000-FFFF-FFFF00000000}"/>
  </bookViews>
  <sheets>
    <sheet name="HC AGO26" sheetId="5" r:id="rId1"/>
    <sheet name="Estudo de custos" sheetId="3" r:id="rId2"/>
  </sheets>
  <definedNames>
    <definedName name="_xlnm.Print_Area" localSheetId="0">'HC AGO26'!$B$2:$H$42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3" l="1"/>
  <c r="D23" i="3"/>
  <c r="D20" i="3"/>
  <c r="D17" i="3"/>
  <c r="F13" i="3"/>
  <c r="D9" i="3" s="1"/>
  <c r="D26" i="3" l="1"/>
  <c r="D27" i="3" s="1"/>
  <c r="D28" i="3" s="1"/>
  <c r="D29" i="3" s="1"/>
  <c r="D30" i="3" s="1"/>
  <c r="D32" i="3" s="1"/>
</calcChain>
</file>

<file path=xl/sharedStrings.xml><?xml version="1.0" encoding="utf-8"?>
<sst xmlns="http://schemas.openxmlformats.org/spreadsheetml/2006/main" count="180" uniqueCount="146">
  <si>
    <t>Perfurações</t>
  </si>
  <si>
    <t>Item</t>
  </si>
  <si>
    <t>Unidade</t>
  </si>
  <si>
    <t>Diâmetro</t>
  </si>
  <si>
    <t>1.1.</t>
  </si>
  <si>
    <t>cm</t>
  </si>
  <si>
    <t>Ø40</t>
  </si>
  <si>
    <t>1.2.</t>
  </si>
  <si>
    <t>Ø50</t>
  </si>
  <si>
    <t>Ø60</t>
  </si>
  <si>
    <t>Ø70</t>
  </si>
  <si>
    <t>1.5.</t>
  </si>
  <si>
    <t>Ø80</t>
  </si>
  <si>
    <t>1.6.</t>
  </si>
  <si>
    <t>Ø90</t>
  </si>
  <si>
    <t>Ø100</t>
  </si>
  <si>
    <t>1.8.</t>
  </si>
  <si>
    <t>Ø110</t>
  </si>
  <si>
    <t>1.9.</t>
  </si>
  <si>
    <t>Ø120</t>
  </si>
  <si>
    <t>Mobilização</t>
  </si>
  <si>
    <t>2.1.</t>
  </si>
  <si>
    <t>Taxa de mobilização e desmobilização de equipe e equipamento SP e Grande SP</t>
  </si>
  <si>
    <t>2.2.</t>
  </si>
  <si>
    <t>km</t>
  </si>
  <si>
    <t>2.3.</t>
  </si>
  <si>
    <t>verba</t>
  </si>
  <si>
    <t>Adicionais de Serviços</t>
  </si>
  <si>
    <t>3.1.</t>
  </si>
  <si>
    <t>Verba para transporte por trado até a obra</t>
  </si>
  <si>
    <t>unidade</t>
  </si>
  <si>
    <t>3.2.</t>
  </si>
  <si>
    <t>dia</t>
  </si>
  <si>
    <t>3.3.</t>
  </si>
  <si>
    <t>3.4.</t>
  </si>
  <si>
    <t>3.5.</t>
  </si>
  <si>
    <t>hora</t>
  </si>
  <si>
    <t>3.6.</t>
  </si>
  <si>
    <t>Hora Adicional para serviços executados em períodos extraordinário, sabádos, domingos e feriados</t>
  </si>
  <si>
    <t>3.7.</t>
  </si>
  <si>
    <t>Alem do sobre consumo, a obra deverá provisionar +10% sobre o volume de concreto injetado nas estacas, devido as imprevisibilidades do processo de execução das estacas.</t>
  </si>
  <si>
    <t>Adicionais de Custos</t>
  </si>
  <si>
    <t>4.1.</t>
  </si>
  <si>
    <t>Condições de Pagamento</t>
  </si>
  <si>
    <t>5.1.</t>
  </si>
  <si>
    <t>5.2.</t>
  </si>
  <si>
    <t>dias</t>
  </si>
  <si>
    <t>Observações</t>
  </si>
  <si>
    <t>Faturamento Mínimo por dia</t>
  </si>
  <si>
    <t>“Estudo de custos de serviços de engenharia de fundações e geotecnia, desenvolvido pela ABEF e SINABEF, para encaminhamento à Caixa Econômica Federal, em atendimento ao Ofício n. 0145/2015/GEPAD, da Gerência Nacional de Padronização e Normas Técnicas, para aprimoramento do SINAPI - Sistema Nacional de Pesquisa de Custos e Índices da Construção Civil”.</t>
  </si>
  <si>
    <t>metro</t>
  </si>
  <si>
    <t>O custo referente ao ISSQN incidente sobre as faturas da XXXXXXXXX será cobrado do Cliente mediante acréscimo de seu valor na medição dos serviços executados</t>
  </si>
  <si>
    <t>6.6</t>
  </si>
  <si>
    <t>É de responsabilidade da contratante, fornecer o terreno devidamente terraplenado, onde se executarem escavações para retirada de entulhos, blocos e ou vigas de concreto, devera ser recompactado, de maneira que tenha suporte para instalação e trafego da maquina, evitando inclinação ou tombamento da maquina. Em ocorrendo tal situação a responsabilidade pela paralização e recomposição da maquina será de unica e exclusivamente responsabilidade da contratante</t>
  </si>
  <si>
    <t>6.7</t>
  </si>
  <si>
    <t>Quando fora da região da empresa, adicionar ao valor da taxa acima, preço por km de distância da sede da empresa até o localidade da obra</t>
  </si>
  <si>
    <t>Medições Quinzenais e ou final, com pagamento</t>
  </si>
  <si>
    <t>15 dias</t>
  </si>
  <si>
    <t>Diaria de equipe de pessoal, incluindo alojamento, refeições e transportes / dia corrido</t>
  </si>
  <si>
    <t>Integração por equipe / equipamento</t>
  </si>
  <si>
    <t>vide 6.3</t>
  </si>
  <si>
    <t>Evitar ao máximo a retenção, optando por seguro garantia.</t>
  </si>
  <si>
    <t>4.</t>
  </si>
  <si>
    <t>6.</t>
  </si>
  <si>
    <t>1.</t>
  </si>
  <si>
    <t>3.</t>
  </si>
  <si>
    <t>5.</t>
  </si>
  <si>
    <t>Ø30</t>
  </si>
  <si>
    <t>_</t>
  </si>
  <si>
    <t>1.3.</t>
  </si>
  <si>
    <t>1.4</t>
  </si>
  <si>
    <t>1.10.</t>
  </si>
  <si>
    <t>1.11.</t>
  </si>
  <si>
    <t>Descrição</t>
  </si>
  <si>
    <t>CONSIDERAÇÕES</t>
  </si>
  <si>
    <t>Depreciação do investimento</t>
  </si>
  <si>
    <t>Previsão de retorno do investimento</t>
  </si>
  <si>
    <t>anos</t>
  </si>
  <si>
    <t>Média de operação por ano</t>
  </si>
  <si>
    <t>meses</t>
  </si>
  <si>
    <t>Investimento inicial equipamento + comp</t>
  </si>
  <si>
    <t>Investimento inicial trados + estrutura</t>
  </si>
  <si>
    <t>Total investimento inicial</t>
  </si>
  <si>
    <t>Encarregado</t>
  </si>
  <si>
    <t>Faturamento mínimo diário</t>
  </si>
  <si>
    <t>Operador</t>
  </si>
  <si>
    <t>2 ajudantes</t>
  </si>
  <si>
    <t>Combustível</t>
  </si>
  <si>
    <t>Consumo diário</t>
  </si>
  <si>
    <t>litros</t>
  </si>
  <si>
    <t>Custo do combustível com imposto</t>
  </si>
  <si>
    <t>Média de dias operando</t>
  </si>
  <si>
    <t>Administrativo / Manutenção</t>
  </si>
  <si>
    <t>Média de colaborador indireto p/ equip</t>
  </si>
  <si>
    <t>pessoas</t>
  </si>
  <si>
    <t>Colaborador indireto com encargos</t>
  </si>
  <si>
    <t>Peças e insumos média mensal</t>
  </si>
  <si>
    <t>Custos indiretos</t>
  </si>
  <si>
    <t>Locação Sede + Seguros + Veículos</t>
  </si>
  <si>
    <t>Contabil + TI + Jurídico + CREA + ART</t>
  </si>
  <si>
    <t>Água + Luz + Telefone + EPIs</t>
  </si>
  <si>
    <t>Subtotal custos mensais</t>
  </si>
  <si>
    <t>Impostos</t>
  </si>
  <si>
    <t>Pis/Cofins/IRPJ/CSLL/ISS</t>
  </si>
  <si>
    <t>por cento</t>
  </si>
  <si>
    <t>Riscos e Lucro</t>
  </si>
  <si>
    <t>Margem de negociação</t>
  </si>
  <si>
    <t>Total final custo mensal</t>
  </si>
  <si>
    <t>OBSERVAÇÕES</t>
  </si>
  <si>
    <t>1. Não considerado diluição de custos fixos durante período não trabalhado (3 meses)</t>
  </si>
  <si>
    <t>2. Não considerado retorno de capital investido (no banco renderia 1% a.m.)</t>
  </si>
  <si>
    <t>3. Dias perdidos com montagem e desmontagem de equipamento precisam ser considerados na taxa de mobilização</t>
  </si>
  <si>
    <t>SEJA CONSCIENTE: OPERANDO ABAIXO DESSES VALORES, HAVERÁ PERDAS</t>
  </si>
  <si>
    <t>Subtotal</t>
  </si>
  <si>
    <t>Mão de obra direta já com encargos</t>
  </si>
  <si>
    <t>ESTUDO DE CUSTOS EQUIPAMENTOS HÉLICE CONTÍNUA (24-28m)</t>
  </si>
  <si>
    <t>OBJETIVO</t>
  </si>
  <si>
    <t>Interação das empresas de fundação para aferição dos custos operacionais da solução helice continua monitorada. Importante opinião de todos os associados a respeito do estudo</t>
  </si>
  <si>
    <t>número médio de dias disponíveis por mês</t>
  </si>
  <si>
    <t>Documentação de SSMA (Saúde, Segurança e Meio Ambiente)</t>
  </si>
  <si>
    <t>Perfuração de SPT maior que 40 golpes, acrescer 50% aos preços por metro linear (não garantimos atingir a profundidade estimada no projeto).  Precisa ser mensurado no quadro de valores da proposta;</t>
  </si>
  <si>
    <t>Fornecimento de óleo diesel por conta do cliente ou adotar o valor de R$ 10,00/litro (1,5l metro linear)</t>
  </si>
  <si>
    <t>Considerações</t>
  </si>
  <si>
    <t>Unitário</t>
  </si>
  <si>
    <t>Obs</t>
  </si>
  <si>
    <r>
      <t>Porcentagem de variação máxima para emissão da proposta inicial é de até 5% (para mais ou para menos); E o desconto máximo para fechamento será de até 20%</t>
    </r>
    <r>
      <rPr>
        <b/>
        <sz val="14"/>
        <color rgb="FF000000"/>
        <rFont val="Arial"/>
        <family val="2"/>
      </rPr>
      <t xml:space="preserve"> </t>
    </r>
    <r>
      <rPr>
        <b/>
        <sz val="14"/>
        <color rgb="FFFF0000"/>
        <rFont val="Arial"/>
        <family val="2"/>
      </rPr>
      <t>sobre os valores da tabela</t>
    </r>
  </si>
  <si>
    <t>Proporcionar condições operacionais superavitarias para que as empresas possam investir na renovação do parque de equipamentos e oferecem boas condições de atendimento</t>
  </si>
  <si>
    <t>Faturamento mínimo mensal da equipe, à disposição da obra, independente de dias não trabalhados, ocasionados por quaisquer fatos, intervenções de SSMA, intempéries ou outros fatores climáticos, exceto paralisações por quebra de máquina ou ausência de equipe em horário normal de trabalho.</t>
  </si>
  <si>
    <t>R$/m</t>
  </si>
  <si>
    <t>ABR/2024</t>
  </si>
  <si>
    <t>HÉLICE CONTÍNUA = AGOSTO / 2026</t>
  </si>
  <si>
    <t>Equip até 24m</t>
  </si>
  <si>
    <t>Equip até 28m</t>
  </si>
  <si>
    <t>Equip maior que 28m</t>
  </si>
  <si>
    <t>ZMRC e/ou Transporte Noturo</t>
  </si>
  <si>
    <t>Laudo Técnico do equipamento com recolhimento de ART (por equipamento)</t>
  </si>
  <si>
    <t>Solicitar sinal no ato da contratação das obras (mínimo de 20%)</t>
  </si>
  <si>
    <t>Faturamento mínimo de obra</t>
  </si>
  <si>
    <t>6.1</t>
  </si>
  <si>
    <t>6.2</t>
  </si>
  <si>
    <t>6.3</t>
  </si>
  <si>
    <t>6.4</t>
  </si>
  <si>
    <t>6.5</t>
  </si>
  <si>
    <t>10 dias FMD + MOB</t>
  </si>
  <si>
    <t>20 dias FMD + MOB</t>
  </si>
  <si>
    <t>Faturamento mínimo mensal PRORATA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</si>
</sst>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R$&quot;\ #,##0.00;[Red]\-&quot;R$&quot;\ #,##0.00"/>
    <numFmt numFmtId="44" formatCode="_-&quot;R$&quot;\ * #,##0.00_-;\-&quot;R$&quot;\ * #,##0.00_-;_-&quot;R$&quot;\ * &quot;-&quot;??_-;_-@_-"/>
    <numFmt numFmtId="164" formatCode="0."/>
    <numFmt numFmtId="165" formatCode="&quot;R$&quot;\ #,##0.00"/>
    <numFmt numFmtId="166" formatCode="_-[$R$-416]\ * #,##0.00_-;\-[$R$-416]\ * #,##0.00_-;_-[$R$-416]\ * &quot;-&quot;??_-;_-@_-"/>
  </numFmts>
  <fonts count="17" x14ac:knownFonts="1">
    <font>
      <sz val="10"/>
      <color rgb="FF000000"/>
      <name val="Times New Roman"/>
      <charset val="204"/>
    </font>
    <font>
      <b/>
      <sz val="9"/>
      <name val="Arial"/>
      <family val="2"/>
    </font>
    <font>
      <b/>
      <sz val="9"/>
      <color rgb="FF000000"/>
      <name val="Arial"/>
      <family val="2"/>
    </font>
    <font>
      <b/>
      <sz val="11"/>
      <name val="Arial"/>
      <family val="2"/>
    </font>
    <font>
      <b/>
      <sz val="9"/>
      <color rgb="FFFF0000"/>
      <name val="Arial"/>
      <family val="2"/>
    </font>
    <font>
      <b/>
      <sz val="14"/>
      <name val="Arial"/>
      <family val="2"/>
    </font>
    <font>
      <sz val="10"/>
      <color rgb="FF000000"/>
      <name val="Times New Roman"/>
      <family val="1"/>
    </font>
    <font>
      <b/>
      <sz val="16"/>
      <name val="Arial"/>
      <family val="2"/>
    </font>
    <font>
      <sz val="10"/>
      <color rgb="FF000000"/>
      <name val="Arial"/>
      <family val="2"/>
    </font>
    <font>
      <b/>
      <sz val="14"/>
      <color theme="1"/>
      <name val="Arial"/>
      <family val="2"/>
    </font>
    <font>
      <i/>
      <sz val="8"/>
      <color rgb="FF000000"/>
      <name val="Arial"/>
      <family val="2"/>
    </font>
    <font>
      <b/>
      <sz val="11"/>
      <color theme="1"/>
      <name val="Arial"/>
      <family val="2"/>
    </font>
    <font>
      <b/>
      <sz val="10"/>
      <color rgb="FF000000"/>
      <name val="Arial"/>
      <family val="2"/>
    </font>
    <font>
      <b/>
      <sz val="10"/>
      <color theme="0"/>
      <name val="Arial"/>
      <family val="2"/>
    </font>
    <font>
      <sz val="14"/>
      <color rgb="FF000000"/>
      <name val="Arial"/>
      <family val="2"/>
    </font>
    <font>
      <b/>
      <sz val="14"/>
      <color rgb="FF000000"/>
      <name val="Arial"/>
      <family val="2"/>
    </font>
    <font>
      <b/>
      <sz val="14"/>
      <color rgb="FFFF0000"/>
      <name val="Arial"/>
      <family val="2"/>
    </font>
  </fonts>
  <fills count="8">
    <fill>
      <patternFill patternType="none"/>
    </fill>
    <fill>
      <patternFill patternType="gray125"/>
    </fill>
    <fill>
      <patternFill patternType="solid">
        <fgColor rgb="FFDCE6F0"/>
      </patternFill>
    </fill>
    <fill>
      <patternFill patternType="solid">
        <fgColor rgb="FFFFFF0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4" tint="0.79998168889431442"/>
        <bgColor indexed="64"/>
      </patternFill>
    </fill>
  </fills>
  <borders count="5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style="thin">
        <color rgb="FF000000"/>
      </bottom>
      <diagonal/>
    </border>
    <border>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indexed="64"/>
      </right>
      <top style="thin">
        <color rgb="FF000000"/>
      </top>
      <bottom/>
      <diagonal/>
    </border>
  </borders>
  <cellStyleXfs count="3">
    <xf numFmtId="0" fontId="0" fillId="0" borderId="0"/>
    <xf numFmtId="44" fontId="6" fillId="0" borderId="0" applyFont="0" applyFill="0" applyBorder="0" applyAlignment="0" applyProtection="0"/>
    <xf numFmtId="9" fontId="6" fillId="0" borderId="0" applyFont="0" applyFill="0" applyBorder="0" applyAlignment="0" applyProtection="0"/>
  </cellStyleXfs>
  <cellXfs count="167">
    <xf numFmtId="0" fontId="0" fillId="0" borderId="0" xfId="0" applyAlignment="1">
      <alignment horizontal="left" vertical="top"/>
    </xf>
    <xf numFmtId="0" fontId="1" fillId="0" borderId="1" xfId="0" applyFont="1" applyBorder="1" applyAlignment="1">
      <alignment horizontal="center" vertical="center" wrapText="1"/>
    </xf>
    <xf numFmtId="0" fontId="2" fillId="0" borderId="0" xfId="0" applyFont="1" applyAlignment="1">
      <alignment horizontal="left" vertical="top"/>
    </xf>
    <xf numFmtId="0" fontId="2" fillId="0" borderId="1" xfId="0" applyFont="1" applyBorder="1" applyAlignment="1">
      <alignment horizontal="left" vertical="center" wrapText="1"/>
    </xf>
    <xf numFmtId="8" fontId="2" fillId="0" borderId="0" xfId="0" applyNumberFormat="1" applyFont="1" applyAlignment="1">
      <alignment horizontal="left" vertical="top"/>
    </xf>
    <xf numFmtId="165" fontId="3" fillId="0" borderId="1" xfId="0" applyNumberFormat="1" applyFont="1" applyBorder="1" applyAlignment="1">
      <alignment horizontal="center" vertical="center" wrapText="1"/>
    </xf>
    <xf numFmtId="0" fontId="1" fillId="0" borderId="7" xfId="0" applyFont="1" applyBorder="1" applyAlignment="1">
      <alignment horizontal="center" vertical="center" wrapText="1"/>
    </xf>
    <xf numFmtId="165" fontId="3" fillId="0" borderId="7" xfId="0" applyNumberFormat="1" applyFont="1" applyBorder="1" applyAlignment="1">
      <alignment horizontal="center" vertical="center" wrapText="1"/>
    </xf>
    <xf numFmtId="4" fontId="5" fillId="0" borderId="1" xfId="0" applyNumberFormat="1" applyFont="1" applyBorder="1" applyAlignment="1">
      <alignment horizontal="center" vertical="center" wrapText="1"/>
    </xf>
    <xf numFmtId="0" fontId="8" fillId="0" borderId="0" xfId="0" applyFont="1" applyAlignment="1">
      <alignment horizontal="center"/>
    </xf>
    <xf numFmtId="0" fontId="8" fillId="0" borderId="0" xfId="0" applyFont="1"/>
    <xf numFmtId="0" fontId="9" fillId="0" borderId="0" xfId="0" applyFont="1" applyAlignment="1">
      <alignment vertical="center"/>
    </xf>
    <xf numFmtId="0" fontId="11" fillId="5" borderId="13" xfId="0" applyFont="1" applyFill="1" applyBorder="1" applyAlignment="1">
      <alignment horizontal="center"/>
    </xf>
    <xf numFmtId="0" fontId="11" fillId="5" borderId="14" xfId="0" applyFont="1" applyFill="1" applyBorder="1" applyAlignment="1">
      <alignment horizontal="center"/>
    </xf>
    <xf numFmtId="0" fontId="11" fillId="5" borderId="14" xfId="0" applyFont="1" applyFill="1" applyBorder="1"/>
    <xf numFmtId="0" fontId="11" fillId="5" borderId="15" xfId="0" applyFont="1" applyFill="1" applyBorder="1"/>
    <xf numFmtId="0" fontId="11" fillId="0" borderId="0" xfId="0" applyFont="1"/>
    <xf numFmtId="0" fontId="8" fillId="0" borderId="17" xfId="0" applyFont="1" applyBorder="1"/>
    <xf numFmtId="0" fontId="8" fillId="0" borderId="17" xfId="0" applyFont="1" applyBorder="1" applyAlignment="1">
      <alignment horizontal="center"/>
    </xf>
    <xf numFmtId="0" fontId="8" fillId="0" borderId="18" xfId="0" applyFont="1" applyBorder="1"/>
    <xf numFmtId="44" fontId="8" fillId="0" borderId="17" xfId="1" applyFont="1" applyBorder="1"/>
    <xf numFmtId="44" fontId="8" fillId="0" borderId="17" xfId="0" applyNumberFormat="1" applyFont="1" applyBorder="1"/>
    <xf numFmtId="2" fontId="8" fillId="0" borderId="17" xfId="0" applyNumberFormat="1" applyFont="1" applyBorder="1"/>
    <xf numFmtId="0" fontId="8" fillId="0" borderId="17" xfId="0" applyFont="1" applyBorder="1" applyAlignment="1">
      <alignment wrapText="1"/>
    </xf>
    <xf numFmtId="44" fontId="8" fillId="0" borderId="17" xfId="1" applyFont="1" applyBorder="1" applyAlignment="1">
      <alignment vertical="center"/>
    </xf>
    <xf numFmtId="0" fontId="8" fillId="0" borderId="16" xfId="0" applyFont="1" applyBorder="1" applyAlignment="1">
      <alignment horizontal="center"/>
    </xf>
    <xf numFmtId="0" fontId="12" fillId="0" borderId="17" xfId="0" applyFont="1" applyBorder="1" applyAlignment="1">
      <alignment wrapText="1"/>
    </xf>
    <xf numFmtId="44" fontId="12" fillId="0" borderId="17" xfId="0" applyNumberFormat="1" applyFont="1" applyBorder="1"/>
    <xf numFmtId="10" fontId="8" fillId="0" borderId="17" xfId="2" applyNumberFormat="1" applyFont="1" applyBorder="1"/>
    <xf numFmtId="10" fontId="8" fillId="0" borderId="17" xfId="0" applyNumberFormat="1" applyFont="1" applyBorder="1"/>
    <xf numFmtId="0" fontId="8" fillId="5" borderId="19" xfId="0" applyFont="1" applyFill="1" applyBorder="1" applyAlignment="1">
      <alignment horizontal="center"/>
    </xf>
    <xf numFmtId="0" fontId="11" fillId="5" borderId="20" xfId="0" applyFont="1" applyFill="1" applyBorder="1" applyAlignment="1">
      <alignment wrapText="1"/>
    </xf>
    <xf numFmtId="44" fontId="11" fillId="5" borderId="20" xfId="0" applyNumberFormat="1" applyFont="1" applyFill="1" applyBorder="1"/>
    <xf numFmtId="0" fontId="8" fillId="5" borderId="20" xfId="0" applyFont="1" applyFill="1" applyBorder="1"/>
    <xf numFmtId="0" fontId="8" fillId="5" borderId="21" xfId="0" applyFont="1" applyFill="1" applyBorder="1"/>
    <xf numFmtId="44" fontId="8" fillId="0" borderId="0" xfId="0" applyNumberFormat="1" applyFont="1"/>
    <xf numFmtId="2" fontId="8" fillId="0" borderId="0" xfId="0" applyNumberFormat="1" applyFont="1"/>
    <xf numFmtId="0" fontId="11" fillId="0" borderId="0" xfId="0" applyFont="1" applyAlignment="1">
      <alignment horizontal="center"/>
    </xf>
    <xf numFmtId="0" fontId="1" fillId="7" borderId="17" xfId="0" applyFont="1" applyFill="1" applyBorder="1" applyAlignment="1">
      <alignment horizontal="center" vertical="center" wrapText="1"/>
    </xf>
    <xf numFmtId="164" fontId="2" fillId="2" borderId="13" xfId="0" applyNumberFormat="1" applyFont="1" applyFill="1" applyBorder="1" applyAlignment="1">
      <alignment horizontal="center" vertical="center" shrinkToFit="1"/>
    </xf>
    <xf numFmtId="0" fontId="1" fillId="0" borderId="16" xfId="0" applyFont="1" applyBorder="1" applyAlignment="1">
      <alignment horizontal="center" vertical="center" wrapText="1"/>
    </xf>
    <xf numFmtId="0" fontId="1" fillId="3" borderId="20" xfId="0" applyFont="1" applyFill="1" applyBorder="1" applyAlignment="1">
      <alignment horizontal="center" vertical="center" wrapText="1"/>
    </xf>
    <xf numFmtId="166" fontId="1" fillId="0" borderId="17" xfId="0" applyNumberFormat="1" applyFont="1" applyBorder="1" applyAlignment="1">
      <alignment horizontal="center" vertical="center" wrapText="1"/>
    </xf>
    <xf numFmtId="0" fontId="1" fillId="0" borderId="17"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40"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7" fillId="4" borderId="36" xfId="0" applyFont="1" applyFill="1" applyBorder="1" applyAlignment="1">
      <alignment horizontal="center" vertical="center" wrapText="1"/>
    </xf>
    <xf numFmtId="0" fontId="7" fillId="4" borderId="37" xfId="0" applyFont="1" applyFill="1" applyBorder="1" applyAlignment="1">
      <alignment horizontal="center" vertical="center" wrapText="1"/>
    </xf>
    <xf numFmtId="0" fontId="7" fillId="4" borderId="38" xfId="0" applyFont="1" applyFill="1" applyBorder="1" applyAlignment="1">
      <alignment horizontal="center" vertical="center" wrapText="1"/>
    </xf>
    <xf numFmtId="0" fontId="1" fillId="0" borderId="16"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1" fillId="3" borderId="20"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165" fontId="3" fillId="0" borderId="2" xfId="0" applyNumberFormat="1" applyFont="1" applyBorder="1" applyAlignment="1">
      <alignment horizontal="center" vertical="center"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4" fontId="5" fillId="0" borderId="2" xfId="0" applyNumberFormat="1" applyFont="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166" fontId="1" fillId="0" borderId="17" xfId="0" applyNumberFormat="1" applyFont="1" applyBorder="1" applyAlignment="1">
      <alignment horizontal="center" vertical="center" wrapText="1"/>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7" borderId="17" xfId="0" applyFont="1" applyFill="1" applyBorder="1" applyAlignment="1">
      <alignment horizontal="center" vertical="center" wrapText="1"/>
    </xf>
    <xf numFmtId="0" fontId="1" fillId="7" borderId="18" xfId="0" applyFont="1" applyFill="1" applyBorder="1" applyAlignment="1">
      <alignment horizontal="center" vertical="center" wrapText="1"/>
    </xf>
    <xf numFmtId="165" fontId="3" fillId="0" borderId="5" xfId="0" applyNumberFormat="1" applyFont="1" applyBorder="1" applyAlignment="1">
      <alignment horizontal="center" vertical="center" wrapText="1"/>
    </xf>
    <xf numFmtId="0" fontId="11" fillId="0" borderId="0" xfId="0" applyFont="1" applyAlignment="1">
      <alignment horizontal="center"/>
    </xf>
    <xf numFmtId="0" fontId="14" fillId="7" borderId="28" xfId="0" applyFont="1" applyFill="1" applyBorder="1" applyAlignment="1">
      <alignment horizontal="center" wrapText="1"/>
    </xf>
    <xf numFmtId="0" fontId="14" fillId="7" borderId="29" xfId="0" applyFont="1" applyFill="1" applyBorder="1" applyAlignment="1">
      <alignment horizontal="center" wrapText="1"/>
    </xf>
    <xf numFmtId="0" fontId="14" fillId="7" borderId="33" xfId="0" applyFont="1" applyFill="1" applyBorder="1" applyAlignment="1">
      <alignment horizontal="center" wrapText="1"/>
    </xf>
    <xf numFmtId="0" fontId="14" fillId="7" borderId="30" xfId="0" applyFont="1" applyFill="1" applyBorder="1" applyAlignment="1">
      <alignment horizontal="center" wrapText="1"/>
    </xf>
    <xf numFmtId="0" fontId="14" fillId="7" borderId="0" xfId="0" applyFont="1" applyFill="1" applyAlignment="1">
      <alignment horizontal="center" wrapText="1"/>
    </xf>
    <xf numFmtId="0" fontId="14" fillId="7" borderId="34" xfId="0" applyFont="1" applyFill="1" applyBorder="1" applyAlignment="1">
      <alignment horizontal="center" wrapText="1"/>
    </xf>
    <xf numFmtId="0" fontId="14" fillId="7" borderId="31" xfId="0" applyFont="1" applyFill="1" applyBorder="1" applyAlignment="1">
      <alignment horizontal="center" wrapText="1"/>
    </xf>
    <xf numFmtId="0" fontId="14" fillId="7" borderId="32" xfId="0" applyFont="1" applyFill="1" applyBorder="1" applyAlignment="1">
      <alignment horizontal="center" wrapText="1"/>
    </xf>
    <xf numFmtId="0" fontId="14" fillId="7" borderId="35" xfId="0" applyFont="1" applyFill="1" applyBorder="1" applyAlignment="1">
      <alignment horizontal="center" wrapText="1"/>
    </xf>
    <xf numFmtId="0" fontId="8" fillId="0" borderId="17" xfId="0" applyFont="1" applyBorder="1" applyAlignment="1">
      <alignment horizontal="left" vertical="center" wrapText="1"/>
    </xf>
    <xf numFmtId="44" fontId="8" fillId="0" borderId="17" xfId="0" applyNumberFormat="1" applyFont="1" applyBorder="1" applyAlignment="1">
      <alignment horizontal="center" vertical="center"/>
    </xf>
    <xf numFmtId="0" fontId="8" fillId="0" borderId="17" xfId="0" applyFont="1" applyBorder="1" applyAlignment="1">
      <alignment horizontal="center" vertical="center"/>
    </xf>
    <xf numFmtId="0" fontId="8" fillId="0" borderId="22" xfId="0" applyFont="1" applyBorder="1" applyAlignment="1">
      <alignment horizontal="center" vertical="center"/>
    </xf>
    <xf numFmtId="0" fontId="8" fillId="0" borderId="24" xfId="0" applyFont="1" applyBorder="1" applyAlignment="1">
      <alignment horizontal="center" vertical="center"/>
    </xf>
    <xf numFmtId="0" fontId="8" fillId="0" borderId="26" xfId="0" applyFont="1" applyBorder="1" applyAlignment="1">
      <alignment horizontal="center" vertical="center"/>
    </xf>
    <xf numFmtId="0" fontId="8" fillId="0" borderId="23" xfId="0" applyFont="1" applyBorder="1" applyAlignment="1">
      <alignment horizontal="left" vertical="center" wrapText="1"/>
    </xf>
    <xf numFmtId="0" fontId="8" fillId="0" borderId="25" xfId="0" applyFont="1" applyBorder="1" applyAlignment="1">
      <alignment horizontal="left" vertical="center" wrapText="1"/>
    </xf>
    <xf numFmtId="0" fontId="8" fillId="0" borderId="27" xfId="0" applyFont="1" applyBorder="1" applyAlignment="1">
      <alignment horizontal="left" vertical="center" wrapText="1"/>
    </xf>
    <xf numFmtId="44" fontId="8" fillId="0" borderId="23" xfId="1" applyFont="1" applyBorder="1" applyAlignment="1">
      <alignment horizontal="center" vertical="center"/>
    </xf>
    <xf numFmtId="44" fontId="8" fillId="0" borderId="25" xfId="1" applyFont="1" applyBorder="1" applyAlignment="1">
      <alignment horizontal="center" vertical="center"/>
    </xf>
    <xf numFmtId="44" fontId="8" fillId="0" borderId="27" xfId="1" applyFont="1" applyBorder="1" applyAlignment="1">
      <alignment horizontal="center" vertical="center"/>
    </xf>
    <xf numFmtId="0" fontId="8" fillId="0" borderId="16" xfId="0" applyFont="1" applyBorder="1" applyAlignment="1">
      <alignment horizontal="center" vertical="center"/>
    </xf>
    <xf numFmtId="44" fontId="8" fillId="0" borderId="17" xfId="1" applyFont="1" applyBorder="1" applyAlignment="1">
      <alignment horizontal="center" vertical="center"/>
    </xf>
    <xf numFmtId="0" fontId="8" fillId="0" borderId="19" xfId="0" applyFont="1" applyBorder="1" applyAlignment="1">
      <alignment horizontal="left"/>
    </xf>
    <xf numFmtId="0" fontId="8" fillId="0" borderId="20" xfId="0" applyFont="1" applyBorder="1" applyAlignment="1">
      <alignment horizontal="left"/>
    </xf>
    <xf numFmtId="0" fontId="8" fillId="0" borderId="21" xfId="0" applyFont="1" applyBorder="1" applyAlignment="1">
      <alignment horizontal="left"/>
    </xf>
    <xf numFmtId="0" fontId="8" fillId="0" borderId="0" xfId="0" applyFont="1" applyAlignment="1">
      <alignment horizontal="left"/>
    </xf>
    <xf numFmtId="0" fontId="9" fillId="4" borderId="10" xfId="0" applyFont="1" applyFill="1" applyBorder="1" applyAlignment="1">
      <alignment horizontal="center" vertical="center"/>
    </xf>
    <xf numFmtId="0" fontId="9" fillId="4" borderId="11" xfId="0" applyFont="1" applyFill="1" applyBorder="1" applyAlignment="1">
      <alignment horizontal="center" vertical="center"/>
    </xf>
    <xf numFmtId="0" fontId="13" fillId="6" borderId="10" xfId="0" applyFont="1" applyFill="1" applyBorder="1" applyAlignment="1">
      <alignment horizontal="center" vertical="center"/>
    </xf>
    <xf numFmtId="0" fontId="13" fillId="6" borderId="11" xfId="0" applyFont="1" applyFill="1" applyBorder="1" applyAlignment="1">
      <alignment horizontal="center" vertical="center"/>
    </xf>
    <xf numFmtId="0" fontId="13" fillId="6" borderId="12" xfId="0" applyFont="1" applyFill="1" applyBorder="1" applyAlignment="1">
      <alignment horizontal="center" vertical="center"/>
    </xf>
    <xf numFmtId="0" fontId="8" fillId="0" borderId="29" xfId="0" applyFont="1" applyBorder="1" applyAlignment="1">
      <alignment horizontal="center"/>
    </xf>
    <xf numFmtId="0" fontId="8" fillId="7" borderId="13" xfId="0" applyFont="1" applyFill="1" applyBorder="1" applyAlignment="1">
      <alignment horizontal="center"/>
    </xf>
    <xf numFmtId="0" fontId="8" fillId="7" borderId="14" xfId="0" applyFont="1" applyFill="1" applyBorder="1" applyAlignment="1">
      <alignment horizontal="center"/>
    </xf>
    <xf numFmtId="0" fontId="8" fillId="7" borderId="15" xfId="0" applyFont="1" applyFill="1" applyBorder="1" applyAlignment="1">
      <alignment horizontal="center"/>
    </xf>
    <xf numFmtId="0" fontId="10" fillId="0" borderId="16" xfId="0" applyFont="1" applyBorder="1" applyAlignment="1">
      <alignment horizontal="left"/>
    </xf>
    <xf numFmtId="0" fontId="10" fillId="0" borderId="17" xfId="0" applyFont="1" applyBorder="1" applyAlignment="1">
      <alignment horizontal="left"/>
    </xf>
    <xf numFmtId="0" fontId="10" fillId="0" borderId="18" xfId="0" applyFont="1" applyBorder="1" applyAlignment="1">
      <alignment horizontal="left"/>
    </xf>
    <xf numFmtId="0" fontId="10" fillId="0" borderId="19" xfId="0" applyFont="1" applyBorder="1" applyAlignment="1">
      <alignment horizontal="left"/>
    </xf>
    <xf numFmtId="0" fontId="11" fillId="4" borderId="13" xfId="0" applyFont="1" applyFill="1" applyBorder="1" applyAlignment="1">
      <alignment horizontal="center"/>
    </xf>
    <xf numFmtId="0" fontId="11" fillId="4" borderId="14" xfId="0" applyFont="1" applyFill="1" applyBorder="1" applyAlignment="1">
      <alignment horizontal="center"/>
    </xf>
    <xf numFmtId="0" fontId="11" fillId="4" borderId="15" xfId="0" applyFont="1" applyFill="1" applyBorder="1" applyAlignment="1">
      <alignment horizontal="center"/>
    </xf>
    <xf numFmtId="0" fontId="8" fillId="0" borderId="16" xfId="0" applyFont="1" applyBorder="1" applyAlignment="1">
      <alignment horizontal="left"/>
    </xf>
    <xf numFmtId="0" fontId="8" fillId="0" borderId="17" xfId="0" applyFont="1" applyBorder="1" applyAlignment="1">
      <alignment horizontal="left"/>
    </xf>
    <xf numFmtId="0" fontId="8" fillId="0" borderId="18" xfId="0" applyFont="1" applyBorder="1" applyAlignment="1">
      <alignment horizontal="left"/>
    </xf>
    <xf numFmtId="49" fontId="9" fillId="3" borderId="11" xfId="0" applyNumberFormat="1" applyFont="1" applyFill="1" applyBorder="1" applyAlignment="1">
      <alignment horizontal="center" vertical="center"/>
    </xf>
    <xf numFmtId="49" fontId="9" fillId="3" borderId="12" xfId="0" applyNumberFormat="1" applyFont="1" applyFill="1" applyBorder="1" applyAlignment="1">
      <alignment horizontal="center" vertical="center"/>
    </xf>
    <xf numFmtId="8" fontId="1" fillId="0" borderId="17" xfId="0" applyNumberFormat="1" applyFont="1" applyBorder="1" applyAlignment="1">
      <alignment horizontal="center" vertical="center" wrapText="1"/>
    </xf>
    <xf numFmtId="8" fontId="1" fillId="0" borderId="17" xfId="0" applyNumberFormat="1" applyFont="1" applyBorder="1" applyAlignment="1">
      <alignment horizontal="center" vertical="center" wrapText="1"/>
    </xf>
    <xf numFmtId="0" fontId="1" fillId="0" borderId="41" xfId="0" applyFont="1" applyBorder="1" applyAlignment="1">
      <alignment horizontal="center" vertical="center" wrapText="1"/>
    </xf>
    <xf numFmtId="0" fontId="1" fillId="0" borderId="42" xfId="0" applyFont="1" applyBorder="1" applyAlignment="1">
      <alignment horizontal="center" vertical="center" wrapText="1"/>
    </xf>
    <xf numFmtId="0" fontId="3" fillId="0" borderId="42" xfId="0" applyFont="1" applyBorder="1" applyAlignment="1">
      <alignment horizontal="center" vertical="center" wrapText="1"/>
    </xf>
    <xf numFmtId="165" fontId="3" fillId="0" borderId="43" xfId="0" applyNumberFormat="1" applyFont="1" applyBorder="1" applyAlignment="1">
      <alignment horizontal="center" vertical="center" wrapText="1"/>
    </xf>
    <xf numFmtId="165" fontId="3" fillId="0" borderId="44" xfId="0" applyNumberFormat="1" applyFont="1" applyBorder="1" applyAlignment="1">
      <alignment horizontal="center" vertical="center" wrapText="1"/>
    </xf>
    <xf numFmtId="0" fontId="1" fillId="0" borderId="45" xfId="0" applyFont="1" applyBorder="1" applyAlignment="1">
      <alignment horizontal="center" vertical="center" wrapText="1"/>
    </xf>
    <xf numFmtId="165" fontId="3" fillId="0" borderId="46" xfId="0" applyNumberFormat="1" applyFont="1" applyBorder="1" applyAlignment="1">
      <alignment horizontal="center" vertical="center" wrapText="1"/>
    </xf>
    <xf numFmtId="0" fontId="1" fillId="0" borderId="47" xfId="0" applyFont="1" applyBorder="1" applyAlignment="1">
      <alignment horizontal="center" vertical="center" wrapText="1"/>
    </xf>
    <xf numFmtId="165" fontId="3" fillId="0" borderId="48" xfId="0" applyNumberFormat="1" applyFont="1" applyBorder="1" applyAlignment="1">
      <alignment horizontal="center" vertical="center" wrapText="1"/>
    </xf>
    <xf numFmtId="164" fontId="2" fillId="2" borderId="47" xfId="0" applyNumberFormat="1" applyFont="1" applyFill="1" applyBorder="1" applyAlignment="1">
      <alignment horizontal="center" vertical="center" shrinkToFit="1"/>
    </xf>
    <xf numFmtId="0" fontId="1" fillId="2" borderId="48" xfId="0" applyFont="1" applyFill="1" applyBorder="1" applyAlignment="1">
      <alignment horizontal="left" vertical="top" wrapText="1"/>
    </xf>
    <xf numFmtId="4" fontId="5" fillId="0" borderId="48" xfId="0" applyNumberFormat="1" applyFont="1" applyBorder="1" applyAlignment="1">
      <alignment horizontal="center" vertical="center" wrapText="1"/>
    </xf>
    <xf numFmtId="8" fontId="1" fillId="0" borderId="49" xfId="0" applyNumberFormat="1" applyFont="1" applyBorder="1" applyAlignment="1">
      <alignment horizontal="center" vertical="center" wrapText="1"/>
    </xf>
    <xf numFmtId="4" fontId="1" fillId="0" borderId="50" xfId="0" applyNumberFormat="1" applyFont="1" applyBorder="1" applyAlignment="1">
      <alignment horizontal="center" vertical="center" wrapText="1"/>
    </xf>
    <xf numFmtId="0" fontId="1" fillId="2" borderId="48" xfId="0" applyFont="1" applyFill="1" applyBorder="1" applyAlignment="1">
      <alignment horizontal="left" vertical="center" wrapText="1"/>
    </xf>
    <xf numFmtId="8" fontId="1" fillId="0" borderId="50" xfId="0" applyNumberFormat="1" applyFont="1" applyBorder="1" applyAlignment="1">
      <alignment horizontal="center" vertical="center" wrapText="1"/>
    </xf>
    <xf numFmtId="9" fontId="1" fillId="0" borderId="50" xfId="0" applyNumberFormat="1" applyFont="1" applyBorder="1" applyAlignment="1">
      <alignment horizontal="center" vertical="center" wrapText="1"/>
    </xf>
    <xf numFmtId="8" fontId="1" fillId="0" borderId="18" xfId="0" applyNumberFormat="1" applyFont="1" applyBorder="1" applyAlignment="1">
      <alignment horizontal="center" vertical="center" wrapText="1"/>
    </xf>
    <xf numFmtId="166" fontId="1" fillId="0" borderId="18" xfId="0" applyNumberFormat="1" applyFont="1" applyBorder="1" applyAlignment="1">
      <alignment horizontal="center" vertical="center" wrapText="1"/>
    </xf>
    <xf numFmtId="0" fontId="1" fillId="0" borderId="46" xfId="0" applyFont="1" applyBorder="1" applyAlignment="1">
      <alignment horizontal="left" vertical="center" wrapText="1"/>
    </xf>
    <xf numFmtId="0" fontId="1" fillId="0" borderId="48" xfId="0" applyFont="1" applyBorder="1" applyAlignment="1">
      <alignment horizontal="left" vertical="center" wrapText="1"/>
    </xf>
    <xf numFmtId="0" fontId="4" fillId="0" borderId="47" xfId="0" applyFont="1" applyBorder="1" applyAlignment="1">
      <alignment horizontal="center" vertical="center" wrapText="1"/>
    </xf>
    <xf numFmtId="0" fontId="4" fillId="0" borderId="48" xfId="0" applyFont="1" applyBorder="1" applyAlignment="1">
      <alignment horizontal="left" vertical="center" wrapText="1"/>
    </xf>
    <xf numFmtId="0" fontId="2" fillId="0" borderId="51" xfId="0" applyFont="1" applyBorder="1" applyAlignment="1">
      <alignment horizontal="left" vertical="top" wrapText="1"/>
    </xf>
    <xf numFmtId="0" fontId="1" fillId="0" borderId="52" xfId="0" applyFont="1" applyBorder="1" applyAlignment="1">
      <alignment horizontal="left" vertical="center" wrapText="1"/>
    </xf>
    <xf numFmtId="0" fontId="1" fillId="0" borderId="53" xfId="0" applyFont="1" applyBorder="1" applyAlignment="1">
      <alignment horizontal="left" vertical="center" wrapText="1"/>
    </xf>
    <xf numFmtId="0" fontId="1" fillId="0" borderId="54" xfId="0" applyFont="1" applyBorder="1" applyAlignment="1">
      <alignment horizontal="left" vertical="center" wrapText="1"/>
    </xf>
    <xf numFmtId="0" fontId="2" fillId="0" borderId="0" xfId="0" applyFont="1" applyFill="1" applyAlignment="1">
      <alignment horizontal="left" vertical="top"/>
    </xf>
    <xf numFmtId="0" fontId="1" fillId="0" borderId="55" xfId="0" applyFont="1" applyBorder="1" applyAlignment="1">
      <alignment horizontal="center"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56" xfId="0" applyFont="1" applyBorder="1" applyAlignment="1">
      <alignment horizontal="left" vertical="center" wrapText="1"/>
    </xf>
    <xf numFmtId="0" fontId="1" fillId="0" borderId="57" xfId="0" applyFont="1" applyBorder="1" applyAlignment="1">
      <alignment horizontal="center" vertical="center" wrapText="1"/>
    </xf>
    <xf numFmtId="8" fontId="1" fillId="0" borderId="58" xfId="0" applyNumberFormat="1" applyFont="1" applyBorder="1" applyAlignment="1">
      <alignment horizontal="center" vertical="center" wrapText="1"/>
    </xf>
    <xf numFmtId="0" fontId="1" fillId="2" borderId="17" xfId="0" applyFont="1" applyFill="1" applyBorder="1" applyAlignment="1">
      <alignment horizontal="left" vertical="center" wrapText="1"/>
    </xf>
    <xf numFmtId="0" fontId="1" fillId="0" borderId="17" xfId="0" applyFont="1" applyFill="1" applyBorder="1" applyAlignment="1">
      <alignment horizontal="center" vertical="center" wrapText="1"/>
    </xf>
    <xf numFmtId="0" fontId="1" fillId="0" borderId="17" xfId="0" applyFont="1" applyFill="1" applyBorder="1" applyAlignment="1">
      <alignment horizontal="center" vertical="center" wrapText="1"/>
    </xf>
    <xf numFmtId="164" fontId="2" fillId="2" borderId="16" xfId="0" applyNumberFormat="1" applyFont="1" applyFill="1" applyBorder="1" applyAlignment="1">
      <alignment horizontal="center" vertical="center" shrinkToFit="1"/>
    </xf>
    <xf numFmtId="0" fontId="1" fillId="2" borderId="18" xfId="0" applyFont="1" applyFill="1" applyBorder="1" applyAlignment="1">
      <alignment horizontal="left" vertical="center" wrapText="1"/>
    </xf>
    <xf numFmtId="164" fontId="2" fillId="0" borderId="16" xfId="0" applyNumberFormat="1" applyFont="1" applyFill="1" applyBorder="1" applyAlignment="1">
      <alignment horizontal="center" vertical="center" shrinkToFit="1"/>
    </xf>
    <xf numFmtId="0" fontId="1" fillId="0" borderId="18" xfId="0" applyFont="1" applyFill="1" applyBorder="1" applyAlignment="1">
      <alignment horizontal="center" vertical="center" wrapText="1"/>
    </xf>
  </cellXfs>
  <cellStyles count="3">
    <cellStyle name="Moeda" xfId="1" builtinId="4"/>
    <cellStyle name="Normal" xfId="0" builtinId="0"/>
    <cellStyle name="Porcentagem"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55168</xdr:colOff>
      <xdr:row>41</xdr:row>
      <xdr:rowOff>32562</xdr:rowOff>
    </xdr:from>
    <xdr:ext cx="641477" cy="426161"/>
    <xdr:pic>
      <xdr:nvPicPr>
        <xdr:cNvPr id="2" name="image1.jpeg">
          <a:extLst>
            <a:ext uri="{FF2B5EF4-FFF2-40B4-BE49-F238E27FC236}">
              <a16:creationId xmlns:a16="http://schemas.microsoft.com/office/drawing/2014/main" id="{41232519-DFDA-4594-ABE5-7E611116829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0893" y="11967387"/>
          <a:ext cx="641477" cy="426161"/>
        </a:xfrm>
        <a:prstGeom prst="rect">
          <a:avLst/>
        </a:prstGeom>
      </xdr:spPr>
    </xdr:pic>
    <xdr:clientData/>
  </xdr:oneCellAnchor>
  <xdr:twoCellAnchor editAs="oneCell">
    <xdr:from>
      <xdr:col>6</xdr:col>
      <xdr:colOff>348155</xdr:colOff>
      <xdr:row>1</xdr:row>
      <xdr:rowOff>45986</xdr:rowOff>
    </xdr:from>
    <xdr:to>
      <xdr:col>7</xdr:col>
      <xdr:colOff>276962</xdr:colOff>
      <xdr:row>1</xdr:row>
      <xdr:rowOff>411924</xdr:rowOff>
    </xdr:to>
    <xdr:pic>
      <xdr:nvPicPr>
        <xdr:cNvPr id="3" name="Imagem 2">
          <a:extLst>
            <a:ext uri="{FF2B5EF4-FFF2-40B4-BE49-F238E27FC236}">
              <a16:creationId xmlns:a16="http://schemas.microsoft.com/office/drawing/2014/main" id="{72D0BDF5-B40D-4049-8C7F-03E04490932C}"/>
            </a:ext>
          </a:extLst>
        </xdr:cNvPr>
        <xdr:cNvPicPr>
          <a:picLocks noChangeAspect="1" noChangeArrowheads="1"/>
        </xdr:cNvPicPr>
      </xdr:nvPicPr>
      <xdr:blipFill rotWithShape="1">
        <a:blip xmlns:r="http://schemas.openxmlformats.org/officeDocument/2006/relationships" r:embed="rId2" cstate="print">
          <a:extLst>
            <a:ext uri="{BEBA8EAE-BF5A-486C-A8C5-ECC9F3942E4B}">
              <a14:imgProps xmlns:a14="http://schemas.microsoft.com/office/drawing/2010/main">
                <a14:imgLayer r:embed="rId3">
                  <a14:imgEffect>
                    <a14:brightnessContrast bright="20000" contrast="40000"/>
                  </a14:imgEffect>
                </a14:imgLayer>
              </a14:imgProps>
            </a:ext>
            <a:ext uri="{28A0092B-C50C-407E-A947-70E740481C1C}">
              <a14:useLocalDpi xmlns:a14="http://schemas.microsoft.com/office/drawing/2010/main" val="0"/>
            </a:ext>
          </a:extLst>
        </a:blip>
        <a:srcRect t="11218" b="26926"/>
        <a:stretch>
          <a:fillRect/>
        </a:stretch>
      </xdr:blipFill>
      <xdr:spPr bwMode="auto">
        <a:xfrm>
          <a:off x="6558455" y="141236"/>
          <a:ext cx="688425" cy="3659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7327B-5626-4DF8-8EA1-E88AE08ED3A5}">
  <dimension ref="B1:J43"/>
  <sheetViews>
    <sheetView tabSelected="1" zoomScale="160" zoomScaleNormal="160" zoomScaleSheetLayoutView="145" workbookViewId="0">
      <pane xSplit="1" ySplit="5" topLeftCell="B6" activePane="bottomRight" state="frozen"/>
      <selection pane="topRight" activeCell="B1" sqref="B1"/>
      <selection pane="bottomLeft" activeCell="A6" sqref="A6"/>
      <selection pane="bottomRight" activeCell="B2" sqref="B2:F2"/>
    </sheetView>
  </sheetViews>
  <sheetFormatPr defaultColWidth="8.83203125" defaultRowHeight="12" x14ac:dyDescent="0.2"/>
  <cols>
    <col min="1" max="1" width="1.5" style="2" customWidth="1"/>
    <col min="2" max="2" width="14" style="2" customWidth="1"/>
    <col min="3" max="4" width="16.6640625" style="2" customWidth="1"/>
    <col min="5" max="6" width="25.83203125" style="2" customWidth="1"/>
    <col min="7" max="8" width="13.33203125" style="2" customWidth="1"/>
    <col min="9" max="9" width="8.83203125" style="2"/>
    <col min="10" max="10" width="10.5" style="2" bestFit="1" customWidth="1"/>
    <col min="11" max="16384" width="8.83203125" style="2"/>
  </cols>
  <sheetData>
    <row r="1" spans="2:8" ht="7.5" customHeight="1" thickBot="1" x14ac:dyDescent="0.25"/>
    <row r="2" spans="2:8" ht="34.5" customHeight="1" thickBot="1" x14ac:dyDescent="0.25">
      <c r="B2" s="48" t="s">
        <v>130</v>
      </c>
      <c r="C2" s="49"/>
      <c r="D2" s="49"/>
      <c r="E2" s="49"/>
      <c r="F2" s="49"/>
      <c r="G2" s="49"/>
      <c r="H2" s="50"/>
    </row>
    <row r="3" spans="2:8" ht="16.149999999999999" customHeight="1" x14ac:dyDescent="0.2">
      <c r="B3" s="39" t="s">
        <v>64</v>
      </c>
      <c r="C3" s="70" t="s">
        <v>0</v>
      </c>
      <c r="D3" s="70"/>
      <c r="E3" s="70"/>
      <c r="F3" s="70"/>
      <c r="G3" s="70"/>
      <c r="H3" s="71"/>
    </row>
    <row r="4" spans="2:8" ht="13.5" customHeight="1" x14ac:dyDescent="0.2">
      <c r="B4" s="51" t="s">
        <v>1</v>
      </c>
      <c r="C4" s="43" t="s">
        <v>2</v>
      </c>
      <c r="D4" s="43" t="s">
        <v>3</v>
      </c>
      <c r="E4" s="38" t="s">
        <v>128</v>
      </c>
      <c r="F4" s="38" t="s">
        <v>128</v>
      </c>
      <c r="G4" s="72" t="s">
        <v>128</v>
      </c>
      <c r="H4" s="73"/>
    </row>
    <row r="5" spans="2:8" ht="13.5" customHeight="1" thickBot="1" x14ac:dyDescent="0.25">
      <c r="B5" s="52"/>
      <c r="C5" s="53"/>
      <c r="D5" s="53"/>
      <c r="E5" s="41" t="s">
        <v>131</v>
      </c>
      <c r="F5" s="41" t="s">
        <v>132</v>
      </c>
      <c r="G5" s="54" t="s">
        <v>133</v>
      </c>
      <c r="H5" s="55"/>
    </row>
    <row r="6" spans="2:8" ht="19.899999999999999" customHeight="1" x14ac:dyDescent="0.2">
      <c r="B6" s="126" t="s">
        <v>4</v>
      </c>
      <c r="C6" s="127" t="s">
        <v>5</v>
      </c>
      <c r="D6" s="127" t="s">
        <v>67</v>
      </c>
      <c r="E6" s="128" t="s">
        <v>68</v>
      </c>
      <c r="F6" s="128" t="s">
        <v>68</v>
      </c>
      <c r="G6" s="129" t="s">
        <v>68</v>
      </c>
      <c r="H6" s="130"/>
    </row>
    <row r="7" spans="2:8" ht="19.899999999999999" customHeight="1" x14ac:dyDescent="0.2">
      <c r="B7" s="131" t="s">
        <v>7</v>
      </c>
      <c r="C7" s="6" t="s">
        <v>5</v>
      </c>
      <c r="D7" s="6" t="s">
        <v>6</v>
      </c>
      <c r="E7" s="7">
        <v>84</v>
      </c>
      <c r="F7" s="7">
        <v>88</v>
      </c>
      <c r="G7" s="74">
        <v>98</v>
      </c>
      <c r="H7" s="132"/>
    </row>
    <row r="8" spans="2:8" ht="19.899999999999999" customHeight="1" x14ac:dyDescent="0.2">
      <c r="B8" s="133" t="s">
        <v>69</v>
      </c>
      <c r="C8" s="1" t="s">
        <v>5</v>
      </c>
      <c r="D8" s="1" t="s">
        <v>8</v>
      </c>
      <c r="E8" s="5">
        <v>105</v>
      </c>
      <c r="F8" s="5">
        <v>110</v>
      </c>
      <c r="G8" s="61">
        <v>123</v>
      </c>
      <c r="H8" s="134"/>
    </row>
    <row r="9" spans="2:8" ht="19.899999999999999" customHeight="1" x14ac:dyDescent="0.2">
      <c r="B9" s="133" t="s">
        <v>70</v>
      </c>
      <c r="C9" s="1" t="s">
        <v>5</v>
      </c>
      <c r="D9" s="1" t="s">
        <v>9</v>
      </c>
      <c r="E9" s="5">
        <v>126</v>
      </c>
      <c r="F9" s="5">
        <v>132</v>
      </c>
      <c r="G9" s="61">
        <v>147</v>
      </c>
      <c r="H9" s="134"/>
    </row>
    <row r="10" spans="2:8" ht="19.899999999999999" customHeight="1" x14ac:dyDescent="0.2">
      <c r="B10" s="133" t="s">
        <v>11</v>
      </c>
      <c r="C10" s="1" t="s">
        <v>5</v>
      </c>
      <c r="D10" s="1" t="s">
        <v>10</v>
      </c>
      <c r="E10" s="5">
        <v>147</v>
      </c>
      <c r="F10" s="5">
        <v>154</v>
      </c>
      <c r="G10" s="61">
        <v>172</v>
      </c>
      <c r="H10" s="134"/>
    </row>
    <row r="11" spans="2:8" ht="19.899999999999999" customHeight="1" x14ac:dyDescent="0.2">
      <c r="B11" s="133" t="s">
        <v>13</v>
      </c>
      <c r="C11" s="1" t="s">
        <v>5</v>
      </c>
      <c r="D11" s="1" t="s">
        <v>12</v>
      </c>
      <c r="E11" s="5">
        <v>168</v>
      </c>
      <c r="F11" s="5">
        <v>176</v>
      </c>
      <c r="G11" s="61">
        <v>197</v>
      </c>
      <c r="H11" s="134"/>
    </row>
    <row r="12" spans="2:8" ht="19.899999999999999" customHeight="1" x14ac:dyDescent="0.2">
      <c r="B12" s="133" t="s">
        <v>16</v>
      </c>
      <c r="C12" s="1" t="s">
        <v>5</v>
      </c>
      <c r="D12" s="1" t="s">
        <v>14</v>
      </c>
      <c r="E12" s="5" t="s">
        <v>68</v>
      </c>
      <c r="F12" s="5">
        <v>220</v>
      </c>
      <c r="G12" s="61">
        <v>246</v>
      </c>
      <c r="H12" s="134"/>
    </row>
    <row r="13" spans="2:8" ht="19.899999999999999" customHeight="1" x14ac:dyDescent="0.2">
      <c r="B13" s="133" t="s">
        <v>18</v>
      </c>
      <c r="C13" s="1" t="s">
        <v>5</v>
      </c>
      <c r="D13" s="1" t="s">
        <v>15</v>
      </c>
      <c r="E13" s="5" t="s">
        <v>68</v>
      </c>
      <c r="F13" s="5">
        <v>298</v>
      </c>
      <c r="G13" s="61">
        <v>332</v>
      </c>
      <c r="H13" s="134"/>
    </row>
    <row r="14" spans="2:8" ht="19.899999999999999" customHeight="1" x14ac:dyDescent="0.2">
      <c r="B14" s="133" t="s">
        <v>71</v>
      </c>
      <c r="C14" s="1" t="s">
        <v>5</v>
      </c>
      <c r="D14" s="1" t="s">
        <v>17</v>
      </c>
      <c r="E14" s="5" t="s">
        <v>68</v>
      </c>
      <c r="F14" s="5" t="s">
        <v>68</v>
      </c>
      <c r="G14" s="61">
        <v>406</v>
      </c>
      <c r="H14" s="134"/>
    </row>
    <row r="15" spans="2:8" ht="19.899999999999999" customHeight="1" x14ac:dyDescent="0.2">
      <c r="B15" s="133" t="s">
        <v>72</v>
      </c>
      <c r="C15" s="1" t="s">
        <v>5</v>
      </c>
      <c r="D15" s="1" t="s">
        <v>19</v>
      </c>
      <c r="E15" s="5" t="s">
        <v>68</v>
      </c>
      <c r="F15" s="5" t="s">
        <v>68</v>
      </c>
      <c r="G15" s="61">
        <v>456</v>
      </c>
      <c r="H15" s="134"/>
    </row>
    <row r="16" spans="2:8" ht="13.15" customHeight="1" x14ac:dyDescent="0.2">
      <c r="B16" s="135">
        <v>2</v>
      </c>
      <c r="C16" s="62" t="s">
        <v>20</v>
      </c>
      <c r="D16" s="63"/>
      <c r="E16" s="63"/>
      <c r="F16" s="63"/>
      <c r="G16" s="63"/>
      <c r="H16" s="136"/>
    </row>
    <row r="17" spans="2:10" ht="50.45" customHeight="1" x14ac:dyDescent="0.2">
      <c r="B17" s="133" t="s">
        <v>21</v>
      </c>
      <c r="C17" s="58" t="s">
        <v>22</v>
      </c>
      <c r="D17" s="60"/>
      <c r="E17" s="8">
        <v>40000</v>
      </c>
      <c r="F17" s="8">
        <v>50000</v>
      </c>
      <c r="G17" s="64">
        <v>60000</v>
      </c>
      <c r="H17" s="137"/>
    </row>
    <row r="18" spans="2:10" ht="27" customHeight="1" x14ac:dyDescent="0.2">
      <c r="B18" s="133" t="s">
        <v>23</v>
      </c>
      <c r="C18" s="58" t="s">
        <v>55</v>
      </c>
      <c r="D18" s="65"/>
      <c r="E18" s="65"/>
      <c r="F18" s="66"/>
      <c r="G18" s="6" t="s">
        <v>24</v>
      </c>
      <c r="H18" s="138">
        <v>63</v>
      </c>
      <c r="J18" s="4"/>
    </row>
    <row r="19" spans="2:10" ht="19.899999999999999" customHeight="1" x14ac:dyDescent="0.2">
      <c r="B19" s="133" t="s">
        <v>25</v>
      </c>
      <c r="C19" s="58" t="s">
        <v>134</v>
      </c>
      <c r="D19" s="59"/>
      <c r="E19" s="59"/>
      <c r="F19" s="60"/>
      <c r="G19" s="1" t="s">
        <v>26</v>
      </c>
      <c r="H19" s="139">
        <v>12000</v>
      </c>
    </row>
    <row r="20" spans="2:10" ht="19.899999999999999" customHeight="1" x14ac:dyDescent="0.2">
      <c r="B20" s="135" t="s">
        <v>65</v>
      </c>
      <c r="C20" s="67" t="s">
        <v>27</v>
      </c>
      <c r="D20" s="68"/>
      <c r="E20" s="68"/>
      <c r="F20" s="68"/>
      <c r="G20" s="68"/>
      <c r="H20" s="140"/>
    </row>
    <row r="21" spans="2:10" ht="19.899999999999999" customHeight="1" x14ac:dyDescent="0.2">
      <c r="B21" s="133" t="s">
        <v>28</v>
      </c>
      <c r="C21" s="58" t="s">
        <v>29</v>
      </c>
      <c r="D21" s="59"/>
      <c r="E21" s="59"/>
      <c r="F21" s="60"/>
      <c r="G21" s="1" t="s">
        <v>30</v>
      </c>
      <c r="H21" s="141">
        <v>5000</v>
      </c>
      <c r="J21" s="4"/>
    </row>
    <row r="22" spans="2:10" ht="19.899999999999999" customHeight="1" x14ac:dyDescent="0.2">
      <c r="B22" s="133" t="s">
        <v>31</v>
      </c>
      <c r="C22" s="58" t="s">
        <v>58</v>
      </c>
      <c r="D22" s="59"/>
      <c r="E22" s="59"/>
      <c r="F22" s="60"/>
      <c r="G22" s="1" t="s">
        <v>32</v>
      </c>
      <c r="H22" s="141">
        <v>1200</v>
      </c>
      <c r="J22" s="4"/>
    </row>
    <row r="23" spans="2:10" ht="19.899999999999999" customHeight="1" x14ac:dyDescent="0.2">
      <c r="B23" s="133" t="s">
        <v>33</v>
      </c>
      <c r="C23" s="58" t="s">
        <v>119</v>
      </c>
      <c r="D23" s="59"/>
      <c r="E23" s="59"/>
      <c r="F23" s="60"/>
      <c r="G23" s="1" t="s">
        <v>26</v>
      </c>
      <c r="H23" s="141">
        <v>6500</v>
      </c>
      <c r="J23" s="4"/>
    </row>
    <row r="24" spans="2:10" ht="19.899999999999999" customHeight="1" x14ac:dyDescent="0.2">
      <c r="B24" s="133" t="s">
        <v>34</v>
      </c>
      <c r="C24" s="58" t="s">
        <v>135</v>
      </c>
      <c r="D24" s="59"/>
      <c r="E24" s="59"/>
      <c r="F24" s="60"/>
      <c r="G24" s="1" t="s">
        <v>26</v>
      </c>
      <c r="H24" s="141">
        <v>7000</v>
      </c>
    </row>
    <row r="25" spans="2:10" ht="28.15" customHeight="1" x14ac:dyDescent="0.2">
      <c r="B25" s="133" t="s">
        <v>35</v>
      </c>
      <c r="C25" s="58" t="s">
        <v>38</v>
      </c>
      <c r="D25" s="59"/>
      <c r="E25" s="59"/>
      <c r="F25" s="60"/>
      <c r="G25" s="1" t="s">
        <v>36</v>
      </c>
      <c r="H25" s="141">
        <v>550</v>
      </c>
      <c r="J25" s="4"/>
    </row>
    <row r="26" spans="2:10" ht="19.899999999999999" customHeight="1" x14ac:dyDescent="0.2">
      <c r="B26" s="133" t="s">
        <v>37</v>
      </c>
      <c r="C26" s="58" t="s">
        <v>59</v>
      </c>
      <c r="D26" s="59"/>
      <c r="E26" s="59"/>
      <c r="F26" s="60"/>
      <c r="G26" s="1" t="s">
        <v>32</v>
      </c>
      <c r="H26" s="141" t="s">
        <v>60</v>
      </c>
      <c r="J26" s="4"/>
    </row>
    <row r="27" spans="2:10" ht="30" customHeight="1" x14ac:dyDescent="0.2">
      <c r="B27" s="133" t="s">
        <v>39</v>
      </c>
      <c r="C27" s="58" t="s">
        <v>40</v>
      </c>
      <c r="D27" s="59"/>
      <c r="E27" s="59"/>
      <c r="F27" s="60"/>
      <c r="G27" s="3"/>
      <c r="H27" s="141"/>
      <c r="J27" s="4"/>
    </row>
    <row r="28" spans="2:10" ht="22.9" customHeight="1" x14ac:dyDescent="0.2">
      <c r="B28" s="135" t="s">
        <v>62</v>
      </c>
      <c r="C28" s="67" t="s">
        <v>41</v>
      </c>
      <c r="D28" s="68"/>
      <c r="E28" s="68"/>
      <c r="F28" s="68"/>
      <c r="G28" s="68"/>
      <c r="H28" s="140"/>
    </row>
    <row r="29" spans="2:10" ht="36.6" customHeight="1" x14ac:dyDescent="0.2">
      <c r="B29" s="133" t="s">
        <v>42</v>
      </c>
      <c r="C29" s="58" t="s">
        <v>120</v>
      </c>
      <c r="D29" s="65"/>
      <c r="E29" s="65"/>
      <c r="F29" s="66"/>
      <c r="G29" s="1" t="s">
        <v>50</v>
      </c>
      <c r="H29" s="142">
        <v>0.5</v>
      </c>
    </row>
    <row r="30" spans="2:10" ht="25.9" customHeight="1" x14ac:dyDescent="0.2">
      <c r="B30" s="135" t="s">
        <v>66</v>
      </c>
      <c r="C30" s="67" t="s">
        <v>43</v>
      </c>
      <c r="D30" s="68"/>
      <c r="E30" s="68"/>
      <c r="F30" s="68"/>
      <c r="G30" s="68"/>
      <c r="H30" s="140"/>
    </row>
    <row r="31" spans="2:10" ht="19.899999999999999" customHeight="1" x14ac:dyDescent="0.2">
      <c r="B31" s="133" t="s">
        <v>44</v>
      </c>
      <c r="C31" s="58" t="s">
        <v>136</v>
      </c>
      <c r="D31" s="59"/>
      <c r="E31" s="59"/>
      <c r="F31" s="60"/>
      <c r="G31" s="1" t="s">
        <v>26</v>
      </c>
      <c r="H31" s="142">
        <v>0.2</v>
      </c>
    </row>
    <row r="32" spans="2:10" ht="19.899999999999999" customHeight="1" x14ac:dyDescent="0.2">
      <c r="B32" s="154" t="s">
        <v>45</v>
      </c>
      <c r="C32" s="155" t="s">
        <v>56</v>
      </c>
      <c r="D32" s="156"/>
      <c r="E32" s="156"/>
      <c r="F32" s="157"/>
      <c r="G32" s="158" t="s">
        <v>46</v>
      </c>
      <c r="H32" s="159" t="s">
        <v>57</v>
      </c>
    </row>
    <row r="33" spans="2:8" ht="19.899999999999999" customHeight="1" x14ac:dyDescent="0.2">
      <c r="B33" s="163" t="s">
        <v>63</v>
      </c>
      <c r="C33" s="160" t="s">
        <v>47</v>
      </c>
      <c r="D33" s="160"/>
      <c r="E33" s="160"/>
      <c r="F33" s="160"/>
      <c r="G33" s="160"/>
      <c r="H33" s="164"/>
    </row>
    <row r="34" spans="2:8" s="153" customFormat="1" ht="19.899999999999999" customHeight="1" x14ac:dyDescent="0.2">
      <c r="B34" s="165"/>
      <c r="C34" s="161" t="s">
        <v>145</v>
      </c>
      <c r="D34" s="161"/>
      <c r="E34" s="162" t="s">
        <v>144</v>
      </c>
      <c r="F34" s="162" t="s">
        <v>144</v>
      </c>
      <c r="G34" s="161" t="s">
        <v>144</v>
      </c>
      <c r="H34" s="166"/>
    </row>
    <row r="35" spans="2:8" ht="24" customHeight="1" x14ac:dyDescent="0.2">
      <c r="B35" s="40" t="s">
        <v>138</v>
      </c>
      <c r="C35" s="44" t="s">
        <v>137</v>
      </c>
      <c r="D35" s="45"/>
      <c r="E35" s="125" t="s">
        <v>143</v>
      </c>
      <c r="F35" s="125" t="s">
        <v>143</v>
      </c>
      <c r="G35" s="124" t="s">
        <v>143</v>
      </c>
      <c r="H35" s="143"/>
    </row>
    <row r="36" spans="2:8" ht="24" customHeight="1" x14ac:dyDescent="0.2">
      <c r="B36" s="40" t="s">
        <v>139</v>
      </c>
      <c r="C36" s="43" t="s">
        <v>48</v>
      </c>
      <c r="D36" s="43"/>
      <c r="E36" s="42">
        <v>15800</v>
      </c>
      <c r="F36" s="42">
        <v>21000</v>
      </c>
      <c r="G36" s="69">
        <v>26500</v>
      </c>
      <c r="H36" s="144"/>
    </row>
    <row r="37" spans="2:8" ht="26.45" customHeight="1" x14ac:dyDescent="0.2">
      <c r="B37" s="131" t="s">
        <v>140</v>
      </c>
      <c r="C37" s="56" t="s">
        <v>51</v>
      </c>
      <c r="D37" s="57"/>
      <c r="E37" s="57"/>
      <c r="F37" s="57"/>
      <c r="G37" s="57"/>
      <c r="H37" s="145"/>
    </row>
    <row r="38" spans="2:8" ht="27.6" customHeight="1" x14ac:dyDescent="0.2">
      <c r="B38" s="133" t="s">
        <v>141</v>
      </c>
      <c r="C38" s="58" t="s">
        <v>121</v>
      </c>
      <c r="D38" s="59"/>
      <c r="E38" s="59"/>
      <c r="F38" s="59"/>
      <c r="G38" s="59"/>
      <c r="H38" s="146"/>
    </row>
    <row r="39" spans="2:8" ht="50.45" customHeight="1" x14ac:dyDescent="0.2">
      <c r="B39" s="147" t="s">
        <v>142</v>
      </c>
      <c r="C39" s="46" t="s">
        <v>53</v>
      </c>
      <c r="D39" s="47"/>
      <c r="E39" s="47"/>
      <c r="F39" s="47"/>
      <c r="G39" s="47"/>
      <c r="H39" s="148"/>
    </row>
    <row r="40" spans="2:8" ht="23.25" customHeight="1" x14ac:dyDescent="0.2">
      <c r="B40" s="147" t="s">
        <v>52</v>
      </c>
      <c r="C40" s="46" t="s">
        <v>61</v>
      </c>
      <c r="D40" s="47"/>
      <c r="E40" s="47"/>
      <c r="F40" s="47"/>
      <c r="G40" s="47"/>
      <c r="H40" s="148"/>
    </row>
    <row r="41" spans="2:8" ht="34.5" customHeight="1" x14ac:dyDescent="0.2">
      <c r="B41" s="147" t="s">
        <v>54</v>
      </c>
      <c r="C41" s="46" t="s">
        <v>127</v>
      </c>
      <c r="D41" s="47"/>
      <c r="E41" s="47"/>
      <c r="F41" s="47"/>
      <c r="G41" s="47"/>
      <c r="H41" s="148"/>
    </row>
    <row r="42" spans="2:8" ht="54.6" customHeight="1" thickBot="1" x14ac:dyDescent="0.25">
      <c r="B42" s="149"/>
      <c r="C42" s="150" t="s">
        <v>49</v>
      </c>
      <c r="D42" s="151"/>
      <c r="E42" s="151"/>
      <c r="F42" s="151"/>
      <c r="G42" s="151"/>
      <c r="H42" s="152"/>
    </row>
    <row r="43" spans="2:8" ht="49.9" customHeight="1" x14ac:dyDescent="0.2"/>
  </sheetData>
  <mergeCells count="50">
    <mergeCell ref="C39:H39"/>
    <mergeCell ref="C40:H40"/>
    <mergeCell ref="C41:H41"/>
    <mergeCell ref="C42:H42"/>
    <mergeCell ref="G35:H35"/>
    <mergeCell ref="C34:D34"/>
    <mergeCell ref="G34:H34"/>
    <mergeCell ref="C35:D35"/>
    <mergeCell ref="C36:D36"/>
    <mergeCell ref="G36:H36"/>
    <mergeCell ref="C37:H37"/>
    <mergeCell ref="C38:H38"/>
    <mergeCell ref="C30:H30"/>
    <mergeCell ref="C31:F31"/>
    <mergeCell ref="C32:F32"/>
    <mergeCell ref="C33:H33"/>
    <mergeCell ref="C24:F24"/>
    <mergeCell ref="C25:F25"/>
    <mergeCell ref="C26:F26"/>
    <mergeCell ref="C27:F27"/>
    <mergeCell ref="C28:H28"/>
    <mergeCell ref="C29:F29"/>
    <mergeCell ref="C18:F18"/>
    <mergeCell ref="C19:F19"/>
    <mergeCell ref="C20:H20"/>
    <mergeCell ref="C21:F21"/>
    <mergeCell ref="C22:F22"/>
    <mergeCell ref="C23:F23"/>
    <mergeCell ref="G12:H12"/>
    <mergeCell ref="G13:H13"/>
    <mergeCell ref="G14:H14"/>
    <mergeCell ref="G15:H15"/>
    <mergeCell ref="C16:H16"/>
    <mergeCell ref="C17:D17"/>
    <mergeCell ref="G17:H17"/>
    <mergeCell ref="G6:H6"/>
    <mergeCell ref="G7:H7"/>
    <mergeCell ref="G8:H8"/>
    <mergeCell ref="G9:H9"/>
    <mergeCell ref="G10:H10"/>
    <mergeCell ref="G11:H11"/>
    <mergeCell ref="B2:F2"/>
    <mergeCell ref="G2:H2"/>
    <mergeCell ref="C3:D3"/>
    <mergeCell ref="E3:H3"/>
    <mergeCell ref="B4:B5"/>
    <mergeCell ref="C4:C5"/>
    <mergeCell ref="D4:D5"/>
    <mergeCell ref="G4:H4"/>
    <mergeCell ref="G5:H5"/>
  </mergeCells>
  <pageMargins left="0.25" right="0.25" top="0.75" bottom="0.75" header="0.3" footer="0.3"/>
  <pageSetup paperSize="9" scale="7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EAC59-FAB2-4DC9-9622-2FE718BF2ED6}">
  <dimension ref="B1:X53"/>
  <sheetViews>
    <sheetView zoomScale="145" zoomScaleNormal="145" workbookViewId="0">
      <selection activeCell="D32" sqref="D32"/>
    </sheetView>
  </sheetViews>
  <sheetFormatPr defaultRowHeight="12.75" x14ac:dyDescent="0.2"/>
  <cols>
    <col min="1" max="1" width="1.83203125" style="10" customWidth="1"/>
    <col min="2" max="2" width="9.5" style="9" bestFit="1" customWidth="1"/>
    <col min="3" max="3" width="34.83203125" style="10" customWidth="1"/>
    <col min="4" max="4" width="19.1640625" style="10" customWidth="1"/>
    <col min="5" max="5" width="44.1640625" style="10" customWidth="1"/>
    <col min="6" max="6" width="20" style="10" bestFit="1" customWidth="1"/>
    <col min="7" max="7" width="11.5" style="10" customWidth="1"/>
    <col min="8" max="8" width="2.6640625" style="10" customWidth="1"/>
    <col min="9" max="16384" width="9.33203125" style="10"/>
  </cols>
  <sheetData>
    <row r="1" spans="2:24" ht="13.5" thickBot="1" x14ac:dyDescent="0.25"/>
    <row r="2" spans="2:24" ht="18.75" thickBot="1" x14ac:dyDescent="0.25">
      <c r="B2" s="103" t="s">
        <v>115</v>
      </c>
      <c r="C2" s="104"/>
      <c r="D2" s="104"/>
      <c r="E2" s="104"/>
      <c r="F2" s="122" t="s">
        <v>129</v>
      </c>
      <c r="G2" s="123"/>
      <c r="H2" s="11"/>
    </row>
    <row r="3" spans="2:24" ht="7.5" customHeight="1" thickBot="1" x14ac:dyDescent="0.25">
      <c r="B3" s="108"/>
      <c r="C3" s="108"/>
      <c r="D3" s="108"/>
      <c r="E3" s="108"/>
      <c r="F3" s="108"/>
      <c r="G3" s="108"/>
    </row>
    <row r="4" spans="2:24" x14ac:dyDescent="0.2">
      <c r="B4" s="109" t="s">
        <v>116</v>
      </c>
      <c r="C4" s="110"/>
      <c r="D4" s="110"/>
      <c r="E4" s="110"/>
      <c r="F4" s="110"/>
      <c r="G4" s="111"/>
    </row>
    <row r="5" spans="2:24" x14ac:dyDescent="0.2">
      <c r="B5" s="112" t="s">
        <v>117</v>
      </c>
      <c r="C5" s="113"/>
      <c r="D5" s="113"/>
      <c r="E5" s="113"/>
      <c r="F5" s="113"/>
      <c r="G5" s="114"/>
    </row>
    <row r="6" spans="2:24" ht="13.5" thickBot="1" x14ac:dyDescent="0.25">
      <c r="B6" s="115" t="s">
        <v>126</v>
      </c>
      <c r="C6" s="100"/>
      <c r="D6" s="100"/>
      <c r="E6" s="100"/>
      <c r="F6" s="100"/>
      <c r="G6" s="101"/>
    </row>
    <row r="7" spans="2:24" ht="8.25" customHeight="1" thickBot="1" x14ac:dyDescent="0.25"/>
    <row r="8" spans="2:24" s="16" customFormat="1" ht="15" x14ac:dyDescent="0.25">
      <c r="B8" s="12" t="s">
        <v>1</v>
      </c>
      <c r="C8" s="13" t="s">
        <v>73</v>
      </c>
      <c r="D8" s="13" t="s">
        <v>113</v>
      </c>
      <c r="E8" s="14" t="s">
        <v>74</v>
      </c>
      <c r="F8" s="14"/>
      <c r="G8" s="15"/>
      <c r="J8" s="37" t="s">
        <v>1</v>
      </c>
      <c r="K8" s="75" t="s">
        <v>73</v>
      </c>
      <c r="L8" s="75"/>
      <c r="M8" s="75"/>
      <c r="N8" s="75"/>
      <c r="O8" s="75" t="s">
        <v>113</v>
      </c>
      <c r="P8" s="75"/>
      <c r="Q8" s="75" t="s">
        <v>122</v>
      </c>
      <c r="R8" s="75"/>
      <c r="S8" s="75"/>
      <c r="T8" s="75"/>
      <c r="U8" s="75" t="s">
        <v>123</v>
      </c>
      <c r="V8" s="75"/>
      <c r="W8" s="37"/>
      <c r="X8" s="37" t="s">
        <v>124</v>
      </c>
    </row>
    <row r="9" spans="2:24" x14ac:dyDescent="0.2">
      <c r="B9" s="97">
        <v>1</v>
      </c>
      <c r="C9" s="85" t="s">
        <v>75</v>
      </c>
      <c r="D9" s="98">
        <f>(F13/F9)/F10</f>
        <v>85470.085470085469</v>
      </c>
      <c r="E9" s="17" t="s">
        <v>76</v>
      </c>
      <c r="F9" s="18">
        <v>13</v>
      </c>
      <c r="G9" s="19" t="s">
        <v>77</v>
      </c>
    </row>
    <row r="10" spans="2:24" x14ac:dyDescent="0.2">
      <c r="B10" s="97"/>
      <c r="C10" s="85"/>
      <c r="D10" s="98"/>
      <c r="E10" s="17" t="s">
        <v>78</v>
      </c>
      <c r="F10" s="18">
        <v>9</v>
      </c>
      <c r="G10" s="19" t="s">
        <v>79</v>
      </c>
    </row>
    <row r="11" spans="2:24" x14ac:dyDescent="0.2">
      <c r="B11" s="97"/>
      <c r="C11" s="85"/>
      <c r="D11" s="98"/>
      <c r="E11" s="17" t="s">
        <v>80</v>
      </c>
      <c r="F11" s="20">
        <v>8000000</v>
      </c>
      <c r="G11" s="19"/>
    </row>
    <row r="12" spans="2:24" x14ac:dyDescent="0.2">
      <c r="B12" s="97"/>
      <c r="C12" s="85"/>
      <c r="D12" s="98"/>
      <c r="E12" s="17" t="s">
        <v>81</v>
      </c>
      <c r="F12" s="20">
        <v>2000000</v>
      </c>
      <c r="G12" s="19"/>
    </row>
    <row r="13" spans="2:24" x14ac:dyDescent="0.2">
      <c r="B13" s="97"/>
      <c r="C13" s="85"/>
      <c r="D13" s="98"/>
      <c r="E13" s="17" t="s">
        <v>82</v>
      </c>
      <c r="F13" s="21">
        <f>F11+F12</f>
        <v>10000000</v>
      </c>
      <c r="G13" s="19"/>
    </row>
    <row r="14" spans="2:24" x14ac:dyDescent="0.2">
      <c r="B14" s="97">
        <v>2</v>
      </c>
      <c r="C14" s="85" t="s">
        <v>114</v>
      </c>
      <c r="D14" s="98">
        <f>F14+F15+F16</f>
        <v>33000</v>
      </c>
      <c r="E14" s="17" t="s">
        <v>83</v>
      </c>
      <c r="F14" s="21">
        <v>12000</v>
      </c>
      <c r="G14" s="19"/>
    </row>
    <row r="15" spans="2:24" x14ac:dyDescent="0.2">
      <c r="B15" s="97"/>
      <c r="C15" s="85"/>
      <c r="D15" s="98"/>
      <c r="E15" s="17" t="s">
        <v>85</v>
      </c>
      <c r="F15" s="21">
        <v>9000</v>
      </c>
      <c r="G15" s="19"/>
    </row>
    <row r="16" spans="2:24" x14ac:dyDescent="0.2">
      <c r="B16" s="97"/>
      <c r="C16" s="85"/>
      <c r="D16" s="98"/>
      <c r="E16" s="17" t="s">
        <v>86</v>
      </c>
      <c r="F16" s="21">
        <v>12000</v>
      </c>
      <c r="G16" s="19"/>
    </row>
    <row r="17" spans="2:7" x14ac:dyDescent="0.2">
      <c r="B17" s="97">
        <v>3</v>
      </c>
      <c r="C17" s="85" t="s">
        <v>87</v>
      </c>
      <c r="D17" s="86">
        <f>(F17*F18)*F19</f>
        <v>37400</v>
      </c>
      <c r="E17" s="17" t="s">
        <v>88</v>
      </c>
      <c r="F17" s="22">
        <v>220</v>
      </c>
      <c r="G17" s="19" t="s">
        <v>89</v>
      </c>
    </row>
    <row r="18" spans="2:7" x14ac:dyDescent="0.2">
      <c r="B18" s="97"/>
      <c r="C18" s="85"/>
      <c r="D18" s="87"/>
      <c r="E18" s="17" t="s">
        <v>90</v>
      </c>
      <c r="F18" s="21">
        <v>8.5</v>
      </c>
      <c r="G18" s="19"/>
    </row>
    <row r="19" spans="2:7" x14ac:dyDescent="0.2">
      <c r="B19" s="97"/>
      <c r="C19" s="85"/>
      <c r="D19" s="87"/>
      <c r="E19" s="17" t="s">
        <v>91</v>
      </c>
      <c r="F19" s="22">
        <v>20</v>
      </c>
      <c r="G19" s="19" t="s">
        <v>46</v>
      </c>
    </row>
    <row r="20" spans="2:7" x14ac:dyDescent="0.2">
      <c r="B20" s="88">
        <v>4</v>
      </c>
      <c r="C20" s="91" t="s">
        <v>92</v>
      </c>
      <c r="D20" s="94">
        <f>(F21*F20)+F22</f>
        <v>50000</v>
      </c>
      <c r="E20" s="17" t="s">
        <v>93</v>
      </c>
      <c r="F20" s="22">
        <v>2.5</v>
      </c>
      <c r="G20" s="19" t="s">
        <v>94</v>
      </c>
    </row>
    <row r="21" spans="2:7" x14ac:dyDescent="0.2">
      <c r="B21" s="89"/>
      <c r="C21" s="92"/>
      <c r="D21" s="95"/>
      <c r="E21" s="17" t="s">
        <v>95</v>
      </c>
      <c r="F21" s="20">
        <v>10000</v>
      </c>
      <c r="G21" s="19"/>
    </row>
    <row r="22" spans="2:7" x14ac:dyDescent="0.2">
      <c r="B22" s="90"/>
      <c r="C22" s="93"/>
      <c r="D22" s="96"/>
      <c r="E22" s="17" t="s">
        <v>96</v>
      </c>
      <c r="F22" s="20">
        <v>25000</v>
      </c>
      <c r="G22" s="19"/>
    </row>
    <row r="23" spans="2:7" x14ac:dyDescent="0.2">
      <c r="B23" s="97">
        <v>5</v>
      </c>
      <c r="C23" s="85" t="s">
        <v>97</v>
      </c>
      <c r="D23" s="86">
        <f>F23+F24+F25</f>
        <v>35000</v>
      </c>
      <c r="E23" s="23" t="s">
        <v>98</v>
      </c>
      <c r="F23" s="24">
        <v>15000</v>
      </c>
      <c r="G23" s="19"/>
    </row>
    <row r="24" spans="2:7" x14ac:dyDescent="0.2">
      <c r="B24" s="97"/>
      <c r="C24" s="85"/>
      <c r="D24" s="86"/>
      <c r="E24" s="23" t="s">
        <v>99</v>
      </c>
      <c r="F24" s="24">
        <v>10000</v>
      </c>
      <c r="G24" s="19"/>
    </row>
    <row r="25" spans="2:7" x14ac:dyDescent="0.2">
      <c r="B25" s="97"/>
      <c r="C25" s="85"/>
      <c r="D25" s="86"/>
      <c r="E25" s="23" t="s">
        <v>100</v>
      </c>
      <c r="F25" s="24">
        <v>10000</v>
      </c>
      <c r="G25" s="19"/>
    </row>
    <row r="26" spans="2:7" x14ac:dyDescent="0.2">
      <c r="B26" s="25"/>
      <c r="C26" s="26" t="s">
        <v>101</v>
      </c>
      <c r="D26" s="27">
        <f>SUM(D9:D23)</f>
        <v>240870.08547008547</v>
      </c>
      <c r="E26" s="17"/>
      <c r="F26" s="17"/>
      <c r="G26" s="19"/>
    </row>
    <row r="27" spans="2:7" x14ac:dyDescent="0.2">
      <c r="B27" s="25">
        <v>6</v>
      </c>
      <c r="C27" s="23" t="s">
        <v>102</v>
      </c>
      <c r="D27" s="21">
        <f>D26*(1+F27)</f>
        <v>287912.01316239318</v>
      </c>
      <c r="E27" s="17" t="s">
        <v>103</v>
      </c>
      <c r="F27" s="28">
        <v>0.1953</v>
      </c>
      <c r="G27" s="19" t="s">
        <v>104</v>
      </c>
    </row>
    <row r="28" spans="2:7" x14ac:dyDescent="0.2">
      <c r="B28" s="25">
        <v>7</v>
      </c>
      <c r="C28" s="23" t="s">
        <v>105</v>
      </c>
      <c r="D28" s="21">
        <f>D27*(1+F28)</f>
        <v>345494.41579487181</v>
      </c>
      <c r="E28" s="17"/>
      <c r="F28" s="29">
        <v>0.2</v>
      </c>
      <c r="G28" s="19" t="s">
        <v>104</v>
      </c>
    </row>
    <row r="29" spans="2:7" x14ac:dyDescent="0.2">
      <c r="B29" s="25">
        <v>8</v>
      </c>
      <c r="C29" s="23" t="s">
        <v>106</v>
      </c>
      <c r="D29" s="21">
        <f>D28*(1+F29)</f>
        <v>362769.13658461539</v>
      </c>
      <c r="E29" s="17"/>
      <c r="F29" s="29">
        <v>0.05</v>
      </c>
      <c r="G29" s="19" t="s">
        <v>104</v>
      </c>
    </row>
    <row r="30" spans="2:7" ht="15.75" thickBot="1" x14ac:dyDescent="0.3">
      <c r="B30" s="30"/>
      <c r="C30" s="31" t="s">
        <v>107</v>
      </c>
      <c r="D30" s="32">
        <f>D29</f>
        <v>362769.13658461539</v>
      </c>
      <c r="E30" s="33"/>
      <c r="F30" s="33"/>
      <c r="G30" s="34"/>
    </row>
    <row r="31" spans="2:7" ht="22.5" customHeight="1" x14ac:dyDescent="0.2"/>
    <row r="32" spans="2:7" ht="12.75" customHeight="1" x14ac:dyDescent="0.2">
      <c r="C32" s="10" t="s">
        <v>84</v>
      </c>
      <c r="D32" s="35">
        <f>D30/F32</f>
        <v>19093.112451821864</v>
      </c>
      <c r="E32" s="10" t="s">
        <v>118</v>
      </c>
      <c r="F32" s="36">
        <v>19</v>
      </c>
    </row>
    <row r="33" spans="2:7" ht="12.75" customHeight="1" thickBot="1" x14ac:dyDescent="0.25"/>
    <row r="34" spans="2:7" ht="12.75" customHeight="1" x14ac:dyDescent="0.2">
      <c r="B34" s="76" t="s">
        <v>125</v>
      </c>
      <c r="C34" s="77"/>
      <c r="D34" s="77"/>
      <c r="E34" s="77"/>
      <c r="F34" s="77"/>
      <c r="G34" s="78"/>
    </row>
    <row r="35" spans="2:7" ht="12.75" customHeight="1" x14ac:dyDescent="0.2">
      <c r="B35" s="79"/>
      <c r="C35" s="80"/>
      <c r="D35" s="80"/>
      <c r="E35" s="80"/>
      <c r="F35" s="80"/>
      <c r="G35" s="81"/>
    </row>
    <row r="36" spans="2:7" ht="12.75" customHeight="1" thickBot="1" x14ac:dyDescent="0.25">
      <c r="B36" s="82"/>
      <c r="C36" s="83"/>
      <c r="D36" s="83"/>
      <c r="E36" s="83"/>
      <c r="F36" s="83"/>
      <c r="G36" s="84"/>
    </row>
    <row r="37" spans="2:7" ht="12.75" customHeight="1" x14ac:dyDescent="0.2"/>
    <row r="38" spans="2:7" ht="12.75" customHeight="1" x14ac:dyDescent="0.2"/>
    <row r="39" spans="2:7" ht="12.75" customHeight="1" x14ac:dyDescent="0.2"/>
    <row r="40" spans="2:7" ht="12.75" customHeight="1" x14ac:dyDescent="0.2"/>
    <row r="41" spans="2:7" ht="12.75" customHeight="1" x14ac:dyDescent="0.2"/>
    <row r="42" spans="2:7" ht="12.75" customHeight="1" x14ac:dyDescent="0.2"/>
    <row r="43" spans="2:7" ht="12.75" customHeight="1" x14ac:dyDescent="0.2"/>
    <row r="44" spans="2:7" ht="12.75" customHeight="1" x14ac:dyDescent="0.2"/>
    <row r="45" spans="2:7" ht="12.75" customHeight="1" x14ac:dyDescent="0.2"/>
    <row r="46" spans="2:7" ht="12.75" customHeight="1" x14ac:dyDescent="0.2"/>
    <row r="47" spans="2:7" ht="12.75" customHeight="1" thickBot="1" x14ac:dyDescent="0.25"/>
    <row r="48" spans="2:7" ht="15" x14ac:dyDescent="0.25">
      <c r="B48" s="116" t="s">
        <v>108</v>
      </c>
      <c r="C48" s="117"/>
      <c r="D48" s="117"/>
      <c r="E48" s="117"/>
      <c r="F48" s="117"/>
      <c r="G48" s="118"/>
    </row>
    <row r="49" spans="2:7" x14ac:dyDescent="0.2">
      <c r="B49" s="119" t="s">
        <v>109</v>
      </c>
      <c r="C49" s="120"/>
      <c r="D49" s="120"/>
      <c r="E49" s="120"/>
      <c r="F49" s="120"/>
      <c r="G49" s="121"/>
    </row>
    <row r="50" spans="2:7" x14ac:dyDescent="0.2">
      <c r="B50" s="119" t="s">
        <v>110</v>
      </c>
      <c r="C50" s="120"/>
      <c r="D50" s="120"/>
      <c r="E50" s="120"/>
      <c r="F50" s="120"/>
      <c r="G50" s="121"/>
    </row>
    <row r="51" spans="2:7" ht="13.5" thickBot="1" x14ac:dyDescent="0.25">
      <c r="B51" s="99" t="s">
        <v>111</v>
      </c>
      <c r="C51" s="100"/>
      <c r="D51" s="100"/>
      <c r="E51" s="100"/>
      <c r="F51" s="100"/>
      <c r="G51" s="101"/>
    </row>
    <row r="52" spans="2:7" ht="8.25" customHeight="1" thickBot="1" x14ac:dyDescent="0.25">
      <c r="B52" s="102"/>
      <c r="C52" s="102"/>
      <c r="D52" s="102"/>
      <c r="E52" s="102"/>
      <c r="F52" s="102"/>
      <c r="G52" s="102"/>
    </row>
    <row r="53" spans="2:7" ht="27.75" customHeight="1" thickBot="1" x14ac:dyDescent="0.25">
      <c r="B53" s="105" t="s">
        <v>112</v>
      </c>
      <c r="C53" s="106"/>
      <c r="D53" s="106"/>
      <c r="E53" s="106"/>
      <c r="F53" s="106"/>
      <c r="G53" s="107"/>
    </row>
  </sheetData>
  <mergeCells count="32">
    <mergeCell ref="B51:G51"/>
    <mergeCell ref="B52:G52"/>
    <mergeCell ref="B2:E2"/>
    <mergeCell ref="F2:G2"/>
    <mergeCell ref="B53:G53"/>
    <mergeCell ref="B3:G3"/>
    <mergeCell ref="B4:G4"/>
    <mergeCell ref="B5:G5"/>
    <mergeCell ref="B6:G6"/>
    <mergeCell ref="B23:B25"/>
    <mergeCell ref="C23:C25"/>
    <mergeCell ref="D23:D25"/>
    <mergeCell ref="B48:G48"/>
    <mergeCell ref="B49:G49"/>
    <mergeCell ref="B50:G50"/>
    <mergeCell ref="B17:B19"/>
    <mergeCell ref="K8:N8"/>
    <mergeCell ref="O8:P8"/>
    <mergeCell ref="Q8:T8"/>
    <mergeCell ref="U8:V8"/>
    <mergeCell ref="B34:G36"/>
    <mergeCell ref="C17:C19"/>
    <mergeCell ref="D17:D19"/>
    <mergeCell ref="B20:B22"/>
    <mergeCell ref="C20:C22"/>
    <mergeCell ref="D20:D22"/>
    <mergeCell ref="B14:B16"/>
    <mergeCell ref="C14:C16"/>
    <mergeCell ref="D14:D16"/>
    <mergeCell ref="B9:B13"/>
    <mergeCell ref="C9:C13"/>
    <mergeCell ref="D9:D13"/>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HC AGO26</vt:lpstr>
      <vt:lpstr>Estudo de custos</vt:lpstr>
      <vt:lpstr>'HC AGO26'!Area_de_impressao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ISABEL</dc:creator>
  <cp:lastModifiedBy>Gustavo Mestriner</cp:lastModifiedBy>
  <cp:lastPrinted>2026-03-04T14:59:53Z</cp:lastPrinted>
  <dcterms:created xsi:type="dcterms:W3CDTF">2024-01-03T12:15:16Z</dcterms:created>
  <dcterms:modified xsi:type="dcterms:W3CDTF">2026-07-30T14:56:37Z</dcterms:modified>
</cp:coreProperties>
</file>